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Ågren\Desktop\Lena\Strömskär\"/>
    </mc:Choice>
  </mc:AlternateContent>
  <xr:revisionPtr revIDLastSave="0" documentId="13_ncr:1_{818E6765-D10F-4522-83BB-05FA6D2F26A5}" xr6:coauthVersionLast="47" xr6:coauthVersionMax="47" xr10:uidLastSave="{00000000-0000-0000-0000-000000000000}"/>
  <bookViews>
    <workbookView xWindow="1905" yWindow="1905" windowWidth="26475" windowHeight="13245" xr2:uid="{4341BB49-EB85-4514-9FBB-557BF7B9B049}"/>
  </bookViews>
  <sheets>
    <sheet name="Saldorapport" sheetId="1" r:id="rId1"/>
  </sheets>
  <definedNames>
    <definedName name="_xlnm.Print_Area" localSheetId="0">Saldorapport!$A$1:$O$84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1" i="1" l="1"/>
  <c r="B73" i="1"/>
  <c r="B74" i="1" s="1"/>
  <c r="B70" i="1"/>
  <c r="H46" i="1"/>
  <c r="B46" i="1"/>
  <c r="K46" i="1" s="1"/>
  <c r="O26" i="1"/>
  <c r="H26" i="1"/>
  <c r="B26" i="1"/>
  <c r="M26" i="1" s="1"/>
  <c r="H13" i="1"/>
  <c r="O13" i="1"/>
  <c r="H29" i="1" l="1"/>
  <c r="H59" i="1" s="1"/>
  <c r="H61" i="1" s="1"/>
  <c r="O29" i="1"/>
  <c r="K26" i="1"/>
  <c r="B42" i="1"/>
  <c r="J13" i="1"/>
  <c r="B13" i="1"/>
  <c r="F26" i="1"/>
  <c r="J26" i="1"/>
  <c r="F13" i="1"/>
  <c r="H42" i="1" l="1"/>
  <c r="H48" i="1" s="1"/>
  <c r="H62" i="1" s="1"/>
  <c r="B29" i="1"/>
  <c r="M13" i="1"/>
  <c r="K42" i="1"/>
  <c r="B48" i="1"/>
  <c r="K13" i="1"/>
  <c r="K29" i="1" s="1"/>
  <c r="K48" i="1" l="1"/>
  <c r="M29" i="1"/>
  <c r="B59" i="1" l="1"/>
  <c r="K59" i="1" l="1"/>
  <c r="B61" i="1"/>
  <c r="K61" i="1" l="1"/>
</calcChain>
</file>

<file path=xl/sharedStrings.xml><?xml version="1.0" encoding="utf-8"?>
<sst xmlns="http://schemas.openxmlformats.org/spreadsheetml/2006/main" count="74" uniqueCount="72">
  <si>
    <t xml:space="preserve">                                                  Sid  1(1)</t>
  </si>
  <si>
    <t>Strömskärs ekonomiska förening</t>
  </si>
  <si>
    <t>Helårs-</t>
  </si>
  <si>
    <t>Budget 2022</t>
  </si>
  <si>
    <t>utfall vs budget</t>
  </si>
  <si>
    <t>prognos</t>
  </si>
  <si>
    <t>kommentar</t>
  </si>
  <si>
    <t>2022 vs 2021</t>
  </si>
  <si>
    <t>Utfall vs budget</t>
  </si>
  <si>
    <t>Budgetförslag 2023</t>
  </si>
  <si>
    <t>Resultaträkning</t>
  </si>
  <si>
    <t>kr</t>
  </si>
  <si>
    <t>Intäkter</t>
  </si>
  <si>
    <t>Serviceavgift</t>
  </si>
  <si>
    <t>Vägavgift</t>
  </si>
  <si>
    <t>Medlemsavgift</t>
  </si>
  <si>
    <t>Bilparkering</t>
  </si>
  <si>
    <t>Övriga intäkter Not1</t>
  </si>
  <si>
    <t>Summa intäkter</t>
  </si>
  <si>
    <t>Kostnader</t>
  </si>
  <si>
    <t>Vägavgifter</t>
  </si>
  <si>
    <t>Fastighetsavgift</t>
  </si>
  <si>
    <t>Sophämtning</t>
  </si>
  <si>
    <t>El</t>
  </si>
  <si>
    <t>budget</t>
  </si>
  <si>
    <t>Underhåll</t>
  </si>
  <si>
    <t>en städdag till och skylt</t>
  </si>
  <si>
    <t>Administration</t>
  </si>
  <si>
    <t>Styrelse-/möteskostnader</t>
  </si>
  <si>
    <t>Övriga kostnader Not2</t>
  </si>
  <si>
    <t>Summa kostnader</t>
  </si>
  <si>
    <t>Årets resultat</t>
  </si>
  <si>
    <t>Balansräkning</t>
  </si>
  <si>
    <t>TILLGÅNGAR</t>
  </si>
  <si>
    <t>Omsättningstillgångar</t>
  </si>
  <si>
    <t xml:space="preserve">Kassa </t>
  </si>
  <si>
    <t xml:space="preserve">Plusgiro </t>
  </si>
  <si>
    <t>Bank</t>
  </si>
  <si>
    <t>Skattekonto</t>
  </si>
  <si>
    <t>övriga fordringar</t>
  </si>
  <si>
    <t>Summa omsättningstillgångar</t>
  </si>
  <si>
    <t>Anläggningstillgångar</t>
  </si>
  <si>
    <t>Mark</t>
  </si>
  <si>
    <t>Summa anläggningstillgångar</t>
  </si>
  <si>
    <t>SUMMA TILLGÅNGAR</t>
  </si>
  <si>
    <t>SKULDER OCH EGET KAPITAL</t>
  </si>
  <si>
    <t>Kortfristiga skulder Not 3</t>
  </si>
  <si>
    <t>Långfristiga skulder Not 4</t>
  </si>
  <si>
    <t>Eget kapital</t>
  </si>
  <si>
    <t xml:space="preserve">Eget kapital </t>
  </si>
  <si>
    <t>Insatskapital</t>
  </si>
  <si>
    <t>Summa eget kapital</t>
  </si>
  <si>
    <t>SUMMA SKULDER OCH EGET KAPITAL</t>
  </si>
  <si>
    <t>Not1</t>
  </si>
  <si>
    <t>Övriga intäkter</t>
  </si>
  <si>
    <t>Andelsavgift</t>
  </si>
  <si>
    <t>Snigelmedel</t>
  </si>
  <si>
    <t>återbäring LF</t>
  </si>
  <si>
    <t>Ränta</t>
  </si>
  <si>
    <t>Nycklar</t>
  </si>
  <si>
    <t>Not2</t>
  </si>
  <si>
    <t>Övriga kostnader</t>
  </si>
  <si>
    <t>Midsommar, avtackning, minnesgåva mm</t>
  </si>
  <si>
    <t xml:space="preserve">Not 3: </t>
  </si>
  <si>
    <t>Kortfristiga skulder</t>
  </si>
  <si>
    <t>Utlägg, felbetalning</t>
  </si>
  <si>
    <t>Skuld till SSF</t>
  </si>
  <si>
    <t>F-skatt januari</t>
  </si>
  <si>
    <t>sopor</t>
  </si>
  <si>
    <t>Not 4:</t>
  </si>
  <si>
    <t>Långfristiga skulder</t>
  </si>
  <si>
    <t>skuld till medlemmarna vid köpet av ön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</si>
</sst>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16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i/>
      <sz val="10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2" borderId="1" xfId="0" applyFont="1" applyFill="1" applyBorder="1"/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0" fontId="10" fillId="0" borderId="0" xfId="0" applyFont="1" applyAlignment="1">
      <alignment horizontal="right" wrapText="1"/>
    </xf>
    <xf numFmtId="0" fontId="0" fillId="2" borderId="2" xfId="0" applyFill="1" applyBorder="1"/>
    <xf numFmtId="0" fontId="8" fillId="0" borderId="0" xfId="0" applyFont="1"/>
    <xf numFmtId="0" fontId="2" fillId="0" borderId="0" xfId="0" applyFont="1" applyAlignment="1">
      <alignment wrapText="1"/>
    </xf>
    <xf numFmtId="0" fontId="11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0" fillId="0" borderId="0" xfId="0" applyProtection="1">
      <protection locked="0"/>
    </xf>
    <xf numFmtId="164" fontId="13" fillId="0" borderId="0" xfId="1" applyNumberFormat="1" applyFont="1" applyAlignment="1">
      <alignment horizontal="center"/>
    </xf>
    <xf numFmtId="4" fontId="2" fillId="0" borderId="0" xfId="1" applyNumberFormat="1" applyFont="1"/>
    <xf numFmtId="4" fontId="8" fillId="0" borderId="0" xfId="1" applyNumberFormat="1" applyFont="1"/>
    <xf numFmtId="3" fontId="0" fillId="0" borderId="0" xfId="0" applyNumberFormat="1"/>
    <xf numFmtId="4" fontId="7" fillId="0" borderId="0" xfId="0" applyNumberFormat="1" applyFont="1"/>
    <xf numFmtId="4" fontId="0" fillId="2" borderId="2" xfId="0" applyNumberFormat="1" applyFill="1" applyBorder="1"/>
    <xf numFmtId="4" fontId="14" fillId="0" borderId="1" xfId="0" applyNumberFormat="1" applyFont="1" applyBorder="1"/>
    <xf numFmtId="4" fontId="0" fillId="0" borderId="0" xfId="0" applyNumberFormat="1"/>
    <xf numFmtId="4" fontId="14" fillId="0" borderId="2" xfId="0" applyNumberFormat="1" applyFont="1" applyBorder="1"/>
    <xf numFmtId="3" fontId="8" fillId="0" borderId="0" xfId="0" applyNumberFormat="1" applyFont="1"/>
    <xf numFmtId="0" fontId="10" fillId="0" borderId="3" xfId="0" applyFont="1" applyBorder="1" applyProtection="1">
      <protection locked="0"/>
    </xf>
    <xf numFmtId="4" fontId="2" fillId="0" borderId="3" xfId="1" applyNumberFormat="1" applyFont="1" applyBorder="1"/>
    <xf numFmtId="4" fontId="8" fillId="0" borderId="3" xfId="1" applyNumberFormat="1" applyFont="1" applyBorder="1"/>
    <xf numFmtId="3" fontId="0" fillId="0" borderId="3" xfId="0" applyNumberFormat="1" applyBorder="1"/>
    <xf numFmtId="4" fontId="0" fillId="2" borderId="4" xfId="0" applyNumberFormat="1" applyFill="1" applyBorder="1"/>
    <xf numFmtId="4" fontId="14" fillId="0" borderId="5" xfId="0" applyNumberFormat="1" applyFont="1" applyBorder="1"/>
    <xf numFmtId="4" fontId="0" fillId="0" borderId="3" xfId="0" applyNumberFormat="1" applyBorder="1"/>
    <xf numFmtId="4" fontId="2" fillId="2" borderId="2" xfId="0" applyNumberFormat="1" applyFont="1" applyFill="1" applyBorder="1"/>
    <xf numFmtId="4" fontId="14" fillId="0" borderId="4" xfId="0" applyNumberFormat="1" applyFont="1" applyBorder="1"/>
    <xf numFmtId="0" fontId="14" fillId="0" borderId="0" xfId="0" applyFont="1"/>
    <xf numFmtId="44" fontId="2" fillId="0" borderId="0" xfId="1" applyFont="1"/>
    <xf numFmtId="0" fontId="8" fillId="0" borderId="0" xfId="0" applyFont="1" applyAlignment="1">
      <alignment wrapText="1"/>
    </xf>
    <xf numFmtId="4" fontId="8" fillId="0" borderId="3" xfId="1" applyNumberFormat="1" applyFont="1" applyBorder="1" applyProtection="1">
      <protection locked="0"/>
    </xf>
    <xf numFmtId="44" fontId="2" fillId="0" borderId="0" xfId="1" applyFont="1" applyProtection="1">
      <protection locked="0"/>
    </xf>
    <xf numFmtId="4" fontId="2" fillId="0" borderId="6" xfId="1" applyNumberFormat="1" applyFont="1" applyBorder="1"/>
    <xf numFmtId="3" fontId="0" fillId="0" borderId="6" xfId="0" applyNumberFormat="1" applyBorder="1"/>
    <xf numFmtId="4" fontId="0" fillId="0" borderId="6" xfId="0" applyNumberFormat="1" applyBorder="1"/>
    <xf numFmtId="4" fontId="3" fillId="0" borderId="0" xfId="0" applyNumberFormat="1" applyFont="1" applyAlignment="1">
      <alignment horizontal="right"/>
    </xf>
    <xf numFmtId="164" fontId="7" fillId="0" borderId="0" xfId="1" applyNumberFormat="1" applyFont="1" applyAlignment="1">
      <alignment horizontal="center"/>
    </xf>
    <xf numFmtId="44" fontId="7" fillId="0" borderId="0" xfId="1" applyFont="1" applyAlignment="1">
      <alignment horizontal="center"/>
    </xf>
    <xf numFmtId="4" fontId="8" fillId="0" borderId="6" xfId="1" applyNumberFormat="1" applyFont="1" applyBorder="1"/>
    <xf numFmtId="4" fontId="15" fillId="0" borderId="0" xfId="1" applyNumberFormat="1" applyFont="1" applyProtection="1">
      <protection locked="0"/>
    </xf>
    <xf numFmtId="4" fontId="0" fillId="0" borderId="0" xfId="1" applyNumberFormat="1" applyFont="1"/>
    <xf numFmtId="4" fontId="14" fillId="2" borderId="2" xfId="0" applyNumberFormat="1" applyFont="1" applyFill="1" applyBorder="1"/>
    <xf numFmtId="4" fontId="2" fillId="0" borderId="0" xfId="1" applyNumberFormat="1" applyFont="1" applyProtection="1">
      <protection locked="0"/>
    </xf>
    <xf numFmtId="4" fontId="8" fillId="0" borderId="0" xfId="1" applyNumberFormat="1" applyFont="1" applyProtection="1">
      <protection locked="0"/>
    </xf>
    <xf numFmtId="4" fontId="2" fillId="0" borderId="3" xfId="1" applyNumberFormat="1" applyFont="1" applyBorder="1" applyProtection="1">
      <protection locked="0"/>
    </xf>
    <xf numFmtId="4" fontId="2" fillId="0" borderId="7" xfId="1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2" fillId="0" borderId="0" xfId="0" applyNumberFormat="1" applyFont="1" applyProtection="1">
      <protection locked="0"/>
    </xf>
    <xf numFmtId="4" fontId="2" fillId="0" borderId="3" xfId="0" applyNumberFormat="1" applyFont="1" applyBorder="1" applyProtection="1">
      <protection locked="0"/>
    </xf>
    <xf numFmtId="0" fontId="0" fillId="2" borderId="4" xfId="0" applyFill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89860-53A2-48F4-B2DB-04657A79EC12}">
  <sheetPr codeName="Blad5">
    <pageSetUpPr fitToPage="1"/>
  </sheetPr>
  <dimension ref="A1:O94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12" sqref="O12"/>
    </sheetView>
  </sheetViews>
  <sheetFormatPr defaultRowHeight="12.75" x14ac:dyDescent="0.2"/>
  <cols>
    <col min="1" max="1" width="51.140625" style="22" customWidth="1"/>
    <col min="2" max="2" width="15.7109375" style="2" customWidth="1"/>
    <col min="3" max="3" width="13.5703125" bestFit="1" customWidth="1"/>
    <col min="4" max="4" width="2" style="3" customWidth="1"/>
    <col min="5" max="5" width="9.42578125" style="23" customWidth="1"/>
    <col min="6" max="6" width="12.5703125" hidden="1" customWidth="1"/>
    <col min="7" max="7" width="2.42578125" customWidth="1"/>
    <col min="8" max="8" width="10.140625" hidden="1" customWidth="1"/>
    <col min="9" max="9" width="11.5703125" hidden="1" customWidth="1"/>
    <col min="10" max="10" width="10.140625" hidden="1" customWidth="1"/>
    <col min="11" max="11" width="11.28515625" customWidth="1"/>
    <col min="12" max="12" width="2.42578125" customWidth="1"/>
    <col min="13" max="13" width="12.5703125" customWidth="1"/>
    <col min="14" max="14" width="1.42578125" customWidth="1"/>
    <col min="15" max="15" width="13.7109375" customWidth="1"/>
  </cols>
  <sheetData>
    <row r="1" spans="1:15" ht="15.75" customHeight="1" x14ac:dyDescent="0.3">
      <c r="A1" s="1"/>
      <c r="B1" s="2" t="s">
        <v>0</v>
      </c>
      <c r="E1" s="4"/>
    </row>
    <row r="2" spans="1:15" ht="22.5" customHeight="1" x14ac:dyDescent="0.4">
      <c r="A2" s="5" t="s">
        <v>1</v>
      </c>
      <c r="D2"/>
      <c r="E2" s="6"/>
      <c r="F2" s="7"/>
      <c r="H2" s="8" t="s">
        <v>2</v>
      </c>
    </row>
    <row r="3" spans="1:15" ht="26.25" x14ac:dyDescent="0.25">
      <c r="A3" s="9"/>
      <c r="B3" s="10">
        <v>2022</v>
      </c>
      <c r="C3" s="10">
        <v>2021</v>
      </c>
      <c r="D3" s="11"/>
      <c r="E3" s="12" t="s">
        <v>3</v>
      </c>
      <c r="F3" s="7" t="s">
        <v>4</v>
      </c>
      <c r="H3" s="13" t="s">
        <v>5</v>
      </c>
      <c r="I3" s="14" t="s">
        <v>6</v>
      </c>
      <c r="K3" s="15" t="s">
        <v>7</v>
      </c>
      <c r="L3" s="14"/>
      <c r="M3" s="15" t="s">
        <v>8</v>
      </c>
      <c r="O3" s="15" t="s">
        <v>9</v>
      </c>
    </row>
    <row r="4" spans="1:15" ht="18.75" x14ac:dyDescent="0.3">
      <c r="A4" s="16" t="s">
        <v>10</v>
      </c>
      <c r="B4" s="17" t="s">
        <v>11</v>
      </c>
      <c r="C4" s="18" t="s">
        <v>11</v>
      </c>
      <c r="D4" s="18"/>
      <c r="E4" s="3"/>
      <c r="F4" s="7"/>
      <c r="H4" s="13"/>
    </row>
    <row r="5" spans="1:15" x14ac:dyDescent="0.2">
      <c r="A5" s="19"/>
      <c r="C5" s="20"/>
      <c r="D5" s="20"/>
      <c r="E5" s="3"/>
      <c r="F5" s="7"/>
      <c r="H5" s="13"/>
    </row>
    <row r="6" spans="1:15" ht="15.75" x14ac:dyDescent="0.25">
      <c r="A6" s="21" t="s">
        <v>12</v>
      </c>
      <c r="C6" s="20"/>
      <c r="D6" s="20"/>
      <c r="E6" s="3"/>
      <c r="F6" s="7"/>
      <c r="H6" s="13"/>
    </row>
    <row r="7" spans="1:15" x14ac:dyDescent="0.2">
      <c r="C7" s="20"/>
      <c r="D7" s="20"/>
      <c r="F7" s="7"/>
      <c r="H7" s="13"/>
    </row>
    <row r="8" spans="1:15" x14ac:dyDescent="0.2">
      <c r="A8" s="19" t="s">
        <v>14</v>
      </c>
      <c r="B8" s="24">
        <v>131250</v>
      </c>
      <c r="C8" s="25">
        <v>131250</v>
      </c>
      <c r="D8" s="25"/>
      <c r="E8" s="26">
        <v>131250</v>
      </c>
      <c r="F8" s="27">
        <v>0</v>
      </c>
      <c r="H8" s="28">
        <v>131250</v>
      </c>
      <c r="J8" s="29">
        <v>0</v>
      </c>
      <c r="K8" s="30">
        <v>0</v>
      </c>
      <c r="L8" s="30"/>
      <c r="M8" s="30">
        <v>0</v>
      </c>
      <c r="O8" s="26">
        <v>150000</v>
      </c>
    </row>
    <row r="9" spans="1:15" x14ac:dyDescent="0.2">
      <c r="A9" s="19" t="s">
        <v>13</v>
      </c>
      <c r="B9" s="24">
        <v>278800</v>
      </c>
      <c r="C9" s="25">
        <v>271300</v>
      </c>
      <c r="D9" s="25"/>
      <c r="E9" s="26">
        <v>278800</v>
      </c>
      <c r="F9" s="27">
        <v>0</v>
      </c>
      <c r="H9" s="28">
        <v>231700</v>
      </c>
      <c r="J9" s="31">
        <v>-47100</v>
      </c>
      <c r="K9" s="30">
        <v>7500</v>
      </c>
      <c r="L9" s="30"/>
      <c r="M9" s="30">
        <v>0</v>
      </c>
      <c r="O9" s="32">
        <v>321085</v>
      </c>
    </row>
    <row r="10" spans="1:15" x14ac:dyDescent="0.2">
      <c r="A10" s="19" t="s">
        <v>15</v>
      </c>
      <c r="B10" s="24">
        <v>7400</v>
      </c>
      <c r="C10" s="25">
        <v>7400</v>
      </c>
      <c r="D10" s="25"/>
      <c r="E10" s="26">
        <v>7400</v>
      </c>
      <c r="F10" s="27">
        <v>0</v>
      </c>
      <c r="H10" s="28">
        <v>7500</v>
      </c>
      <c r="J10" s="31">
        <v>100</v>
      </c>
      <c r="K10" s="30">
        <v>0</v>
      </c>
      <c r="L10" s="30"/>
      <c r="M10" s="30">
        <v>0</v>
      </c>
      <c r="O10" s="26">
        <v>7400</v>
      </c>
    </row>
    <row r="11" spans="1:15" x14ac:dyDescent="0.2">
      <c r="A11" s="19" t="s">
        <v>16</v>
      </c>
      <c r="B11" s="24">
        <v>12750</v>
      </c>
      <c r="C11" s="25">
        <v>12750</v>
      </c>
      <c r="D11" s="25"/>
      <c r="E11" s="26">
        <v>12750</v>
      </c>
      <c r="F11" s="27">
        <v>0</v>
      </c>
      <c r="H11" s="28">
        <v>12700</v>
      </c>
      <c r="J11" s="31">
        <v>-50</v>
      </c>
      <c r="K11" s="30">
        <v>0</v>
      </c>
      <c r="L11" s="30"/>
      <c r="M11" s="30">
        <v>0</v>
      </c>
      <c r="O11" s="26">
        <v>20700</v>
      </c>
    </row>
    <row r="12" spans="1:15" x14ac:dyDescent="0.2">
      <c r="A12" s="33" t="s">
        <v>17</v>
      </c>
      <c r="B12" s="34">
        <v>2862.68</v>
      </c>
      <c r="C12" s="35">
        <v>2400</v>
      </c>
      <c r="D12" s="35"/>
      <c r="E12" s="36">
        <v>400</v>
      </c>
      <c r="F12" s="27">
        <v>2462.6799999999998</v>
      </c>
      <c r="H12" s="37">
        <v>2500</v>
      </c>
      <c r="J12" s="38">
        <v>-362.67999999999984</v>
      </c>
      <c r="K12" s="39">
        <v>462.67999999999984</v>
      </c>
      <c r="L12" s="30"/>
      <c r="M12" s="39">
        <v>2462.6799999999998</v>
      </c>
      <c r="O12" s="36"/>
    </row>
    <row r="13" spans="1:15" ht="15.75" x14ac:dyDescent="0.25">
      <c r="A13" s="21" t="s">
        <v>18</v>
      </c>
      <c r="B13" s="24">
        <f>SUM(B8:B12)</f>
        <v>433062.68</v>
      </c>
      <c r="C13" s="25">
        <v>425100</v>
      </c>
      <c r="D13" s="25"/>
      <c r="E13" s="26">
        <v>430600</v>
      </c>
      <c r="F13" s="27">
        <f>SUM(F8:F12)</f>
        <v>2462.6799999999998</v>
      </c>
      <c r="H13" s="40">
        <f>SUM(H8:H12)</f>
        <v>385650</v>
      </c>
      <c r="J13" s="41">
        <f>SUM(J8:J12)</f>
        <v>-47412.68</v>
      </c>
      <c r="K13" s="30">
        <f>SUM(K8:K12)</f>
        <v>7962.68</v>
      </c>
      <c r="L13" s="30"/>
      <c r="M13" s="30">
        <f t="shared" ref="M13" si="0">B13-E13</f>
        <v>2462.679999999993</v>
      </c>
      <c r="O13" s="26">
        <f>SUM(O8:O12)</f>
        <v>499185</v>
      </c>
    </row>
    <row r="14" spans="1:15" x14ac:dyDescent="0.2">
      <c r="A14" s="19"/>
      <c r="B14" s="24"/>
      <c r="C14" s="25"/>
      <c r="D14" s="25"/>
      <c r="E14" s="26"/>
      <c r="F14" s="7"/>
      <c r="H14" s="28"/>
      <c r="J14" s="42"/>
      <c r="M14" s="30"/>
      <c r="O14" s="26"/>
    </row>
    <row r="15" spans="1:15" x14ac:dyDescent="0.2">
      <c r="A15" s="19"/>
      <c r="B15" s="24"/>
      <c r="C15" s="25"/>
      <c r="D15" s="25"/>
      <c r="E15" s="26"/>
      <c r="F15" s="7"/>
      <c r="H15" s="28"/>
      <c r="J15" s="42"/>
      <c r="M15" s="30"/>
      <c r="O15" s="26"/>
    </row>
    <row r="16" spans="1:15" ht="15.75" x14ac:dyDescent="0.25">
      <c r="A16" s="21" t="s">
        <v>19</v>
      </c>
      <c r="B16" s="24"/>
      <c r="C16" s="25"/>
      <c r="D16" s="25"/>
      <c r="E16" s="26"/>
      <c r="F16" s="7"/>
      <c r="H16" s="28"/>
      <c r="J16" s="42"/>
      <c r="M16" s="30"/>
      <c r="O16" s="26"/>
    </row>
    <row r="17" spans="1:15" x14ac:dyDescent="0.2">
      <c r="A17" s="19"/>
      <c r="B17" s="24"/>
      <c r="C17" s="25"/>
      <c r="D17" s="25"/>
      <c r="E17" s="26"/>
      <c r="F17" s="7"/>
      <c r="H17" s="28"/>
      <c r="J17" s="42"/>
      <c r="M17" s="30"/>
      <c r="O17" s="26"/>
    </row>
    <row r="18" spans="1:15" x14ac:dyDescent="0.2">
      <c r="A18" s="19" t="s">
        <v>20</v>
      </c>
      <c r="B18" s="24">
        <v>131250</v>
      </c>
      <c r="C18" s="25">
        <v>131250</v>
      </c>
      <c r="D18" s="25"/>
      <c r="E18" s="26">
        <v>131250</v>
      </c>
      <c r="F18" s="27">
        <v>0</v>
      </c>
      <c r="G18" s="43"/>
      <c r="H18" s="28">
        <v>131250</v>
      </c>
      <c r="J18" s="29">
        <v>0</v>
      </c>
      <c r="K18" s="30">
        <v>0</v>
      </c>
      <c r="L18" s="30"/>
      <c r="M18" s="30">
        <v>0</v>
      </c>
      <c r="O18" s="26">
        <v>150000</v>
      </c>
    </row>
    <row r="19" spans="1:15" x14ac:dyDescent="0.2">
      <c r="A19" s="19" t="s">
        <v>21</v>
      </c>
      <c r="B19" s="24">
        <v>136950</v>
      </c>
      <c r="C19" s="25">
        <v>127701</v>
      </c>
      <c r="D19" s="25"/>
      <c r="E19" s="26">
        <v>136956</v>
      </c>
      <c r="F19" s="27">
        <v>-6</v>
      </c>
      <c r="G19" s="43"/>
      <c r="H19" s="28">
        <v>122623</v>
      </c>
      <c r="J19" s="31">
        <v>-14327</v>
      </c>
      <c r="K19" s="30">
        <v>9249</v>
      </c>
      <c r="L19" s="30"/>
      <c r="M19" s="30">
        <v>-6</v>
      </c>
      <c r="O19" s="26">
        <v>143796</v>
      </c>
    </row>
    <row r="20" spans="1:15" x14ac:dyDescent="0.2">
      <c r="A20" s="19" t="s">
        <v>22</v>
      </c>
      <c r="B20" s="24">
        <v>132151</v>
      </c>
      <c r="C20" s="25">
        <v>117527</v>
      </c>
      <c r="D20" s="25"/>
      <c r="E20" s="26">
        <v>123000</v>
      </c>
      <c r="F20" s="27">
        <v>9151</v>
      </c>
      <c r="G20" s="43"/>
      <c r="H20" s="28">
        <v>90112</v>
      </c>
      <c r="I20" s="14"/>
      <c r="J20" s="31">
        <v>-42039</v>
      </c>
      <c r="K20" s="30">
        <v>14624</v>
      </c>
      <c r="L20" s="30"/>
      <c r="M20" s="30">
        <v>9151</v>
      </c>
      <c r="O20" s="32">
        <v>142740</v>
      </c>
    </row>
    <row r="21" spans="1:15" x14ac:dyDescent="0.2">
      <c r="A21" s="19" t="s">
        <v>23</v>
      </c>
      <c r="B21" s="24">
        <v>4500</v>
      </c>
      <c r="C21" s="25">
        <v>4500</v>
      </c>
      <c r="D21" s="25"/>
      <c r="E21" s="26">
        <v>4500</v>
      </c>
      <c r="F21" s="27">
        <v>0</v>
      </c>
      <c r="G21" s="43"/>
      <c r="H21" s="28">
        <v>4000</v>
      </c>
      <c r="I21" s="14" t="s">
        <v>24</v>
      </c>
      <c r="J21" s="31">
        <v>-500</v>
      </c>
      <c r="K21" s="30">
        <v>0</v>
      </c>
      <c r="L21" s="30"/>
      <c r="M21" s="30">
        <v>0</v>
      </c>
      <c r="O21" s="26">
        <v>7000</v>
      </c>
    </row>
    <row r="22" spans="1:15" ht="25.5" x14ac:dyDescent="0.2">
      <c r="A22" s="19" t="s">
        <v>25</v>
      </c>
      <c r="B22" s="24">
        <v>11093.41</v>
      </c>
      <c r="C22" s="25">
        <v>15775.8</v>
      </c>
      <c r="D22" s="25"/>
      <c r="E22" s="26">
        <v>14700</v>
      </c>
      <c r="F22" s="27">
        <v>-3606.59</v>
      </c>
      <c r="G22" s="43"/>
      <c r="H22" s="28">
        <v>5000</v>
      </c>
      <c r="I22" s="44" t="s">
        <v>26</v>
      </c>
      <c r="J22" s="31">
        <v>-6093.41</v>
      </c>
      <c r="K22" s="30">
        <v>-4682.3899999999994</v>
      </c>
      <c r="L22" s="30"/>
      <c r="M22" s="30">
        <v>-3606.59</v>
      </c>
      <c r="O22" s="26">
        <v>12500</v>
      </c>
    </row>
    <row r="23" spans="1:15" x14ac:dyDescent="0.2">
      <c r="A23" s="19" t="s">
        <v>27</v>
      </c>
      <c r="B23" s="24">
        <v>9206.8000000000011</v>
      </c>
      <c r="C23" s="25">
        <v>8117.0000000000009</v>
      </c>
      <c r="D23" s="25"/>
      <c r="E23" s="26">
        <v>8200</v>
      </c>
      <c r="F23" s="27">
        <v>1006.8000000000011</v>
      </c>
      <c r="G23" s="43"/>
      <c r="H23" s="28">
        <v>11500</v>
      </c>
      <c r="I23" s="14"/>
      <c r="J23" s="31">
        <v>2293.1999999999989</v>
      </c>
      <c r="K23" s="30">
        <v>1089.8000000000002</v>
      </c>
      <c r="L23" s="30"/>
      <c r="M23" s="30">
        <v>1006.8000000000011</v>
      </c>
      <c r="O23" s="26">
        <v>9800</v>
      </c>
    </row>
    <row r="24" spans="1:15" x14ac:dyDescent="0.2">
      <c r="A24" s="19" t="s">
        <v>28</v>
      </c>
      <c r="B24" s="24">
        <v>10419.9</v>
      </c>
      <c r="C24" s="25">
        <v>9850</v>
      </c>
      <c r="D24" s="25"/>
      <c r="E24" s="26">
        <v>10000</v>
      </c>
      <c r="F24" s="27">
        <v>419.89999999999964</v>
      </c>
      <c r="G24" s="43"/>
      <c r="H24" s="28">
        <v>10500</v>
      </c>
      <c r="I24" s="14"/>
      <c r="J24" s="31">
        <v>80.100000000000364</v>
      </c>
      <c r="K24" s="30">
        <v>569.89999999999964</v>
      </c>
      <c r="L24" s="30"/>
      <c r="M24" s="30">
        <v>419.89999999999964</v>
      </c>
      <c r="O24" s="26">
        <v>10500</v>
      </c>
    </row>
    <row r="25" spans="1:15" x14ac:dyDescent="0.2">
      <c r="A25" s="33" t="s">
        <v>29</v>
      </c>
      <c r="B25" s="34">
        <v>1214</v>
      </c>
      <c r="C25" s="45">
        <v>500</v>
      </c>
      <c r="D25" s="45"/>
      <c r="E25" s="36">
        <v>2000</v>
      </c>
      <c r="F25" s="27">
        <v>-786</v>
      </c>
      <c r="G25" s="46"/>
      <c r="H25" s="28">
        <v>4800</v>
      </c>
      <c r="J25" s="38">
        <v>3586</v>
      </c>
      <c r="K25" s="39">
        <v>714</v>
      </c>
      <c r="L25" s="30"/>
      <c r="M25" s="30">
        <v>-786</v>
      </c>
      <c r="O25" s="36">
        <v>2449</v>
      </c>
    </row>
    <row r="26" spans="1:15" ht="15.75" x14ac:dyDescent="0.25">
      <c r="A26" s="21" t="s">
        <v>30</v>
      </c>
      <c r="B26" s="24">
        <f>SUM(B18:B25)</f>
        <v>436785.11</v>
      </c>
      <c r="C26" s="25">
        <v>415220.8</v>
      </c>
      <c r="D26" s="25"/>
      <c r="E26" s="26">
        <v>430606</v>
      </c>
      <c r="F26" s="27">
        <f>SUM(F18:F25)</f>
        <v>6179.1100000000006</v>
      </c>
      <c r="G26" s="43"/>
      <c r="H26" s="28">
        <f>SUM(H18:H25)</f>
        <v>379785</v>
      </c>
      <c r="J26" s="41">
        <f>SUM(J18:J25)</f>
        <v>-57000.110000000008</v>
      </c>
      <c r="K26" s="30">
        <f>SUM(K18:K25)</f>
        <v>21564.309999999998</v>
      </c>
      <c r="L26" s="30"/>
      <c r="M26" s="30">
        <f t="shared" ref="M26" si="1">B26-E26</f>
        <v>6179.109999999986</v>
      </c>
      <c r="O26" s="26">
        <f>SUM(O18:O25)</f>
        <v>478785</v>
      </c>
    </row>
    <row r="27" spans="1:15" ht="15.75" x14ac:dyDescent="0.25">
      <c r="A27" s="21"/>
      <c r="B27" s="24"/>
      <c r="C27" s="25"/>
      <c r="D27" s="25"/>
      <c r="E27" s="26"/>
      <c r="F27" s="7"/>
      <c r="G27" s="43"/>
      <c r="H27" s="28"/>
      <c r="M27" s="30"/>
      <c r="O27" s="26"/>
    </row>
    <row r="28" spans="1:15" x14ac:dyDescent="0.2">
      <c r="A28" s="19"/>
      <c r="B28" s="24"/>
      <c r="C28" s="25"/>
      <c r="D28" s="25"/>
      <c r="E28" s="26"/>
      <c r="F28" s="7"/>
      <c r="G28" s="43"/>
      <c r="H28" s="28"/>
      <c r="M28" s="30"/>
      <c r="O28" s="26"/>
    </row>
    <row r="29" spans="1:15" ht="16.5" thickBot="1" x14ac:dyDescent="0.3">
      <c r="A29" s="21" t="s">
        <v>31</v>
      </c>
      <c r="B29" s="47">
        <f>B13-B26</f>
        <v>-3722.429999999993</v>
      </c>
      <c r="C29" s="47">
        <v>9879.2000000000116</v>
      </c>
      <c r="D29" s="24"/>
      <c r="E29" s="48">
        <v>-6</v>
      </c>
      <c r="F29" s="7"/>
      <c r="G29" s="43"/>
      <c r="H29" s="28">
        <f>H13-H26</f>
        <v>5865</v>
      </c>
      <c r="K29" s="49">
        <f>K13-K26</f>
        <v>-13601.629999999997</v>
      </c>
      <c r="L29" s="30"/>
      <c r="M29" s="49">
        <f>B29-E29</f>
        <v>-3716.429999999993</v>
      </c>
      <c r="O29" s="48">
        <f>+O13-O26</f>
        <v>20400</v>
      </c>
    </row>
    <row r="30" spans="1:15" ht="13.5" thickTop="1" x14ac:dyDescent="0.2">
      <c r="A30" s="19"/>
      <c r="B30" s="24"/>
      <c r="C30" s="25"/>
      <c r="D30" s="25"/>
      <c r="E30" s="50"/>
      <c r="F30" s="7"/>
      <c r="H30" s="13"/>
      <c r="N30" s="30"/>
    </row>
    <row r="31" spans="1:15" x14ac:dyDescent="0.2">
      <c r="A31" s="19"/>
      <c r="B31" s="24"/>
      <c r="C31" s="25"/>
      <c r="D31" s="25"/>
      <c r="E31" s="50"/>
      <c r="F31" s="7"/>
      <c r="H31" s="13"/>
    </row>
    <row r="32" spans="1:15" ht="18.75" x14ac:dyDescent="0.3">
      <c r="A32" s="16" t="s">
        <v>32</v>
      </c>
      <c r="B32" s="24"/>
      <c r="C32" s="25"/>
      <c r="D32" s="50"/>
      <c r="H32" s="13"/>
      <c r="N32" s="30"/>
    </row>
    <row r="33" spans="1:12" ht="18.75" x14ac:dyDescent="0.3">
      <c r="A33" s="16"/>
      <c r="B33" s="24"/>
      <c r="C33" s="25"/>
      <c r="D33" s="50"/>
      <c r="H33" s="13"/>
    </row>
    <row r="34" spans="1:12" ht="15.75" x14ac:dyDescent="0.25">
      <c r="A34" s="21" t="s">
        <v>33</v>
      </c>
      <c r="B34" s="24"/>
      <c r="C34" s="25"/>
      <c r="D34" s="50"/>
      <c r="H34" s="13"/>
    </row>
    <row r="35" spans="1:12" ht="15.75" x14ac:dyDescent="0.25">
      <c r="A35" s="21"/>
      <c r="B35" s="24"/>
      <c r="C35" s="25"/>
      <c r="D35" s="50"/>
      <c r="H35" s="13"/>
    </row>
    <row r="36" spans="1:12" x14ac:dyDescent="0.2">
      <c r="A36" s="19" t="s">
        <v>34</v>
      </c>
      <c r="B36" s="24"/>
      <c r="C36" s="25"/>
      <c r="D36" s="50"/>
      <c r="F36" s="23"/>
      <c r="H36" s="13"/>
    </row>
    <row r="37" spans="1:12" x14ac:dyDescent="0.2">
      <c r="A37" s="19" t="s">
        <v>35</v>
      </c>
      <c r="B37" s="24">
        <v>0</v>
      </c>
      <c r="C37" s="25">
        <v>0</v>
      </c>
      <c r="D37" s="50"/>
      <c r="F37" s="51"/>
      <c r="H37" s="28">
        <v>1071.9000000000001</v>
      </c>
      <c r="K37" s="30">
        <v>0</v>
      </c>
      <c r="L37" s="30"/>
    </row>
    <row r="38" spans="1:12" x14ac:dyDescent="0.2">
      <c r="A38" s="19" t="s">
        <v>36</v>
      </c>
      <c r="B38" s="24">
        <v>57718.370000000054</v>
      </c>
      <c r="C38" s="25">
        <v>61714.480000000098</v>
      </c>
      <c r="D38" s="50"/>
      <c r="F38" s="52"/>
      <c r="H38" s="28">
        <v>67305.800000000076</v>
      </c>
      <c r="K38" s="30">
        <v>-3996.1100000000442</v>
      </c>
      <c r="L38" s="30"/>
    </row>
    <row r="39" spans="1:12" x14ac:dyDescent="0.2">
      <c r="A39" s="19" t="s">
        <v>37</v>
      </c>
      <c r="B39" s="24">
        <v>51182.68</v>
      </c>
      <c r="C39" s="25">
        <v>50620</v>
      </c>
      <c r="D39" s="50"/>
      <c r="F39" s="23"/>
      <c r="H39" s="28">
        <v>50252</v>
      </c>
      <c r="K39" s="30">
        <v>562.68000000000029</v>
      </c>
      <c r="L39" s="30"/>
    </row>
    <row r="40" spans="1:12" x14ac:dyDescent="0.2">
      <c r="A40" s="19" t="s">
        <v>38</v>
      </c>
      <c r="B40" s="24">
        <v>9</v>
      </c>
      <c r="C40" s="25">
        <v>3</v>
      </c>
      <c r="D40" s="50"/>
      <c r="H40" s="28">
        <v>1894</v>
      </c>
      <c r="K40" s="30">
        <v>6</v>
      </c>
      <c r="L40" s="30"/>
    </row>
    <row r="41" spans="1:12" x14ac:dyDescent="0.2">
      <c r="A41" s="19" t="s">
        <v>39</v>
      </c>
      <c r="B41" s="34">
        <v>0</v>
      </c>
      <c r="C41" s="35">
        <v>0</v>
      </c>
      <c r="D41" s="50"/>
      <c r="H41" s="37">
        <v>0</v>
      </c>
      <c r="K41" s="39">
        <v>0</v>
      </c>
      <c r="L41" s="30"/>
    </row>
    <row r="42" spans="1:12" ht="15.75" x14ac:dyDescent="0.25">
      <c r="A42" s="21" t="s">
        <v>40</v>
      </c>
      <c r="B42" s="24">
        <f>SUM(B37:B41)</f>
        <v>108910.05000000005</v>
      </c>
      <c r="C42" s="25">
        <v>112337.4800000001</v>
      </c>
      <c r="D42" s="50"/>
      <c r="H42" s="40">
        <f>SUM(H37:H41)</f>
        <v>120523.70000000007</v>
      </c>
      <c r="K42" s="30">
        <f t="shared" ref="K42:K48" si="2">+B42-C42</f>
        <v>-3427.4300000000512</v>
      </c>
      <c r="L42" s="30"/>
    </row>
    <row r="43" spans="1:12" x14ac:dyDescent="0.2">
      <c r="B43" s="24"/>
      <c r="C43" s="25"/>
      <c r="D43" s="50"/>
      <c r="H43" s="28"/>
      <c r="K43" s="30"/>
      <c r="L43" s="30"/>
    </row>
    <row r="44" spans="1:12" x14ac:dyDescent="0.2">
      <c r="A44" s="19" t="s">
        <v>41</v>
      </c>
      <c r="B44" s="24"/>
      <c r="C44" s="25"/>
      <c r="D44" s="50"/>
      <c r="H44" s="28"/>
      <c r="K44" s="30"/>
      <c r="L44" s="30"/>
    </row>
    <row r="45" spans="1:12" x14ac:dyDescent="0.2">
      <c r="A45" s="19" t="s">
        <v>42</v>
      </c>
      <c r="B45" s="34">
        <v>390000</v>
      </c>
      <c r="C45" s="35">
        <v>390000</v>
      </c>
      <c r="D45" s="50"/>
      <c r="H45" s="37">
        <v>390000</v>
      </c>
      <c r="K45" s="39">
        <v>0</v>
      </c>
      <c r="L45" s="30"/>
    </row>
    <row r="46" spans="1:12" ht="15.75" x14ac:dyDescent="0.25">
      <c r="A46" s="21" t="s">
        <v>43</v>
      </c>
      <c r="B46" s="24">
        <f>SUM(B45)</f>
        <v>390000</v>
      </c>
      <c r="C46" s="25">
        <v>390000</v>
      </c>
      <c r="D46" s="50"/>
      <c r="H46" s="40">
        <f>SUM(H45)</f>
        <v>390000</v>
      </c>
      <c r="K46" s="30">
        <f t="shared" si="2"/>
        <v>0</v>
      </c>
      <c r="L46" s="30"/>
    </row>
    <row r="47" spans="1:12" ht="15.75" x14ac:dyDescent="0.25">
      <c r="A47" s="21"/>
      <c r="B47" s="24"/>
      <c r="C47" s="25"/>
      <c r="D47" s="50"/>
      <c r="H47" s="28"/>
      <c r="K47" s="30"/>
      <c r="L47" s="30"/>
    </row>
    <row r="48" spans="1:12" ht="16.5" thickBot="1" x14ac:dyDescent="0.3">
      <c r="A48" s="21" t="s">
        <v>44</v>
      </c>
      <c r="B48" s="47">
        <f>B42+B46</f>
        <v>498910.05000000005</v>
      </c>
      <c r="C48" s="53">
        <v>502337.4800000001</v>
      </c>
      <c r="D48" s="50"/>
      <c r="H48" s="40">
        <f>+H42+H46</f>
        <v>510523.70000000007</v>
      </c>
      <c r="K48" s="49">
        <f t="shared" si="2"/>
        <v>-3427.4300000000512</v>
      </c>
      <c r="L48" s="30"/>
    </row>
    <row r="49" spans="1:12" ht="13.5" thickTop="1" x14ac:dyDescent="0.2">
      <c r="B49" s="24"/>
      <c r="C49" s="25"/>
      <c r="D49" s="50"/>
      <c r="H49" s="28"/>
      <c r="K49" s="30"/>
      <c r="L49" s="30"/>
    </row>
    <row r="50" spans="1:12" ht="15.75" x14ac:dyDescent="0.25">
      <c r="A50" s="21" t="s">
        <v>45</v>
      </c>
      <c r="B50" s="24"/>
      <c r="C50" s="25"/>
      <c r="D50" s="50"/>
      <c r="H50" s="28"/>
      <c r="K50" s="30"/>
      <c r="L50" s="30"/>
    </row>
    <row r="51" spans="1:12" ht="15.75" x14ac:dyDescent="0.25">
      <c r="A51" s="21"/>
      <c r="B51" s="24"/>
      <c r="C51" s="25"/>
      <c r="D51" s="50"/>
      <c r="H51" s="28"/>
      <c r="K51" s="30"/>
      <c r="L51" s="30"/>
    </row>
    <row r="52" spans="1:12" x14ac:dyDescent="0.2">
      <c r="A52" s="19" t="s">
        <v>46</v>
      </c>
      <c r="B52" s="24">
        <v>16388</v>
      </c>
      <c r="C52" s="25">
        <v>16093</v>
      </c>
      <c r="D52" s="50"/>
      <c r="H52" s="28">
        <v>1327</v>
      </c>
      <c r="K52" s="30">
        <v>295</v>
      </c>
      <c r="L52" s="30"/>
    </row>
    <row r="53" spans="1:12" x14ac:dyDescent="0.2">
      <c r="A53" s="19" t="s">
        <v>47</v>
      </c>
      <c r="B53" s="24">
        <v>390000</v>
      </c>
      <c r="C53" s="25">
        <v>390000</v>
      </c>
      <c r="D53" s="50"/>
      <c r="H53" s="28">
        <v>390000</v>
      </c>
      <c r="K53" s="30">
        <v>0</v>
      </c>
      <c r="L53" s="30"/>
    </row>
    <row r="54" spans="1:12" x14ac:dyDescent="0.2">
      <c r="A54" s="19"/>
      <c r="B54" s="24"/>
      <c r="C54" s="25"/>
      <c r="D54" s="50"/>
      <c r="H54" s="28"/>
      <c r="K54" s="30"/>
      <c r="L54" s="30"/>
    </row>
    <row r="55" spans="1:12" x14ac:dyDescent="0.2">
      <c r="A55" s="19" t="s">
        <v>48</v>
      </c>
      <c r="B55" s="24"/>
      <c r="C55" s="25"/>
      <c r="D55" s="50"/>
      <c r="H55" s="28"/>
      <c r="K55" s="30"/>
      <c r="L55" s="30"/>
    </row>
    <row r="56" spans="1:12" x14ac:dyDescent="0.2">
      <c r="A56" s="19" t="s">
        <v>49</v>
      </c>
      <c r="B56" s="24">
        <v>88835.48</v>
      </c>
      <c r="C56" s="30">
        <v>78956.28</v>
      </c>
      <c r="D56" s="50"/>
      <c r="H56" s="28">
        <v>128264.28</v>
      </c>
      <c r="K56" s="30">
        <v>9879.1999999999971</v>
      </c>
      <c r="L56" s="30"/>
    </row>
    <row r="57" spans="1:12" x14ac:dyDescent="0.2">
      <c r="A57" s="2" t="s">
        <v>50</v>
      </c>
      <c r="B57" s="24">
        <v>7409</v>
      </c>
      <c r="C57" s="25">
        <v>7409</v>
      </c>
      <c r="D57" s="50"/>
      <c r="H57" s="28">
        <v>7409</v>
      </c>
      <c r="K57" s="30">
        <v>0</v>
      </c>
      <c r="L57" s="30"/>
    </row>
    <row r="58" spans="1:12" x14ac:dyDescent="0.2">
      <c r="A58" s="2" t="s">
        <v>31</v>
      </c>
      <c r="B58" s="34">
        <v>-3722.429999999993</v>
      </c>
      <c r="C58" s="35">
        <v>9879.2000000000116</v>
      </c>
      <c r="D58" s="50"/>
      <c r="H58" s="37">
        <v>5865</v>
      </c>
      <c r="K58" s="39">
        <v>-13601.630000000005</v>
      </c>
      <c r="L58" s="30"/>
    </row>
    <row r="59" spans="1:12" x14ac:dyDescent="0.2">
      <c r="A59" s="2" t="s">
        <v>51</v>
      </c>
      <c r="B59" s="24">
        <f>SUM(B56:B58)</f>
        <v>92522.05</v>
      </c>
      <c r="C59" s="25">
        <v>96244.48000000001</v>
      </c>
      <c r="D59" s="50"/>
      <c r="H59" s="40">
        <f>SUM(H56:H58)</f>
        <v>141538.28</v>
      </c>
      <c r="K59" s="30">
        <f t="shared" ref="K59:K61" si="3">+B59-C59</f>
        <v>-3722.4300000000076</v>
      </c>
      <c r="L59" s="30"/>
    </row>
    <row r="60" spans="1:12" x14ac:dyDescent="0.2">
      <c r="B60" s="24"/>
      <c r="C60" s="25"/>
      <c r="D60" s="50"/>
      <c r="H60" s="28"/>
      <c r="K60" s="30"/>
      <c r="L60" s="30"/>
    </row>
    <row r="61" spans="1:12" ht="16.5" thickBot="1" x14ac:dyDescent="0.3">
      <c r="A61" s="21" t="s">
        <v>52</v>
      </c>
      <c r="B61" s="47">
        <f>B52+B53+B59</f>
        <v>498910.05</v>
      </c>
      <c r="C61" s="53">
        <v>502337.48</v>
      </c>
      <c r="D61" s="50"/>
      <c r="H61" s="40">
        <f>+H52+H53+H59</f>
        <v>532865.28000000003</v>
      </c>
      <c r="K61" s="49">
        <f t="shared" si="3"/>
        <v>-3427.429999999993</v>
      </c>
      <c r="L61" s="30"/>
    </row>
    <row r="62" spans="1:12" ht="13.5" thickTop="1" x14ac:dyDescent="0.2">
      <c r="B62" s="54"/>
      <c r="C62" s="55"/>
      <c r="D62" s="50"/>
      <c r="H62" s="56">
        <f>+H48-H61</f>
        <v>-22341.579999999958</v>
      </c>
    </row>
    <row r="63" spans="1:12" x14ac:dyDescent="0.2">
      <c r="A63" s="2" t="s">
        <v>53</v>
      </c>
      <c r="B63" s="57"/>
      <c r="C63" s="55"/>
      <c r="D63" s="50"/>
      <c r="H63" s="13"/>
    </row>
    <row r="64" spans="1:12" x14ac:dyDescent="0.2">
      <c r="A64" s="2" t="s">
        <v>54</v>
      </c>
      <c r="B64" s="57"/>
      <c r="D64" s="50"/>
      <c r="H64" s="13"/>
    </row>
    <row r="65" spans="1:12" x14ac:dyDescent="0.2">
      <c r="A65" s="22" t="s">
        <v>55</v>
      </c>
      <c r="B65" s="58">
        <v>600</v>
      </c>
      <c r="C65" s="58">
        <v>200</v>
      </c>
      <c r="D65" s="50"/>
      <c r="H65" s="13"/>
    </row>
    <row r="66" spans="1:12" x14ac:dyDescent="0.2">
      <c r="A66" s="20" t="s">
        <v>56</v>
      </c>
      <c r="B66" s="58">
        <v>200</v>
      </c>
      <c r="C66" s="58">
        <v>700</v>
      </c>
      <c r="D66" s="50"/>
      <c r="H66" s="13"/>
    </row>
    <row r="67" spans="1:12" x14ac:dyDescent="0.2">
      <c r="A67" s="20" t="s">
        <v>57</v>
      </c>
      <c r="B67" s="58">
        <v>491</v>
      </c>
      <c r="C67" s="58"/>
      <c r="D67" s="50"/>
      <c r="H67" s="13"/>
    </row>
    <row r="68" spans="1:12" x14ac:dyDescent="0.2">
      <c r="A68" s="20" t="s">
        <v>58</v>
      </c>
      <c r="B68" s="58">
        <v>71.680000000000007</v>
      </c>
      <c r="C68" s="58"/>
      <c r="D68" s="50"/>
      <c r="H68" s="13"/>
    </row>
    <row r="69" spans="1:12" x14ac:dyDescent="0.2">
      <c r="A69" s="20" t="s">
        <v>59</v>
      </c>
      <c r="B69" s="45">
        <v>1500</v>
      </c>
      <c r="C69" s="45">
        <v>1500</v>
      </c>
      <c r="D69" s="50"/>
      <c r="H69" s="13"/>
    </row>
    <row r="70" spans="1:12" x14ac:dyDescent="0.2">
      <c r="A70" s="20"/>
      <c r="B70" s="59">
        <f>SUM(B65:B69)</f>
        <v>2862.6800000000003</v>
      </c>
      <c r="C70" s="59">
        <v>2400</v>
      </c>
      <c r="D70" s="50"/>
      <c r="H70" s="13"/>
    </row>
    <row r="71" spans="1:12" x14ac:dyDescent="0.2">
      <c r="A71" s="2" t="s">
        <v>60</v>
      </c>
      <c r="B71" s="57"/>
      <c r="C71" s="57"/>
      <c r="D71" s="50"/>
      <c r="H71" s="13"/>
    </row>
    <row r="72" spans="1:12" x14ac:dyDescent="0.2">
      <c r="A72" s="2" t="s">
        <v>61</v>
      </c>
      <c r="B72" s="57"/>
      <c r="C72" s="57"/>
      <c r="D72" s="50"/>
      <c r="H72" s="13"/>
    </row>
    <row r="73" spans="1:12" x14ac:dyDescent="0.2">
      <c r="A73" s="20" t="s">
        <v>62</v>
      </c>
      <c r="B73" s="45">
        <f>500+714</f>
        <v>1214</v>
      </c>
      <c r="C73" s="45">
        <v>500</v>
      </c>
      <c r="D73" s="50"/>
      <c r="H73" s="13"/>
      <c r="K73" s="30"/>
      <c r="L73" s="30"/>
    </row>
    <row r="74" spans="1:12" x14ac:dyDescent="0.2">
      <c r="B74" s="60">
        <f>SUM(B73:B73)</f>
        <v>1214</v>
      </c>
      <c r="C74" s="60">
        <v>500</v>
      </c>
      <c r="D74" s="50"/>
      <c r="H74" s="13"/>
    </row>
    <row r="75" spans="1:12" x14ac:dyDescent="0.2">
      <c r="A75" s="2" t="s">
        <v>63</v>
      </c>
      <c r="B75" s="57"/>
      <c r="C75" s="57"/>
      <c r="D75" s="50"/>
      <c r="H75" s="13"/>
    </row>
    <row r="76" spans="1:12" x14ac:dyDescent="0.2">
      <c r="A76" s="2" t="s">
        <v>64</v>
      </c>
      <c r="B76" s="57"/>
      <c r="C76" s="57"/>
      <c r="D76" s="50"/>
      <c r="H76" s="13"/>
    </row>
    <row r="77" spans="1:12" x14ac:dyDescent="0.2">
      <c r="A77" s="20" t="s">
        <v>65</v>
      </c>
      <c r="B77" s="58"/>
      <c r="C77" s="58">
        <v>180</v>
      </c>
      <c r="D77" s="50"/>
      <c r="H77" s="13"/>
    </row>
    <row r="78" spans="1:12" x14ac:dyDescent="0.2">
      <c r="A78" s="22" t="s">
        <v>66</v>
      </c>
      <c r="B78" s="58">
        <v>4500</v>
      </c>
      <c r="C78" s="58">
        <v>4500</v>
      </c>
      <c r="D78" s="50"/>
      <c r="H78" s="13"/>
    </row>
    <row r="79" spans="1:12" x14ac:dyDescent="0.2">
      <c r="A79" s="22" t="s">
        <v>67</v>
      </c>
      <c r="B79" s="58">
        <v>11413</v>
      </c>
      <c r="C79" s="58">
        <v>11413</v>
      </c>
      <c r="D79" s="50"/>
      <c r="H79" s="13"/>
    </row>
    <row r="80" spans="1:12" x14ac:dyDescent="0.2">
      <c r="A80" s="20" t="s">
        <v>68</v>
      </c>
      <c r="B80" s="58">
        <v>475</v>
      </c>
      <c r="C80" s="58"/>
      <c r="D80" s="50"/>
      <c r="H80" s="13"/>
    </row>
    <row r="81" spans="1:15" x14ac:dyDescent="0.2">
      <c r="B81" s="61">
        <f>SUM(B77:B80)</f>
        <v>16388</v>
      </c>
      <c r="C81" s="61">
        <v>16093</v>
      </c>
      <c r="D81" s="50"/>
      <c r="H81" s="13"/>
    </row>
    <row r="82" spans="1:15" x14ac:dyDescent="0.2">
      <c r="A82" s="2" t="s">
        <v>69</v>
      </c>
      <c r="B82" s="62"/>
      <c r="C82" s="62"/>
      <c r="D82" s="50"/>
      <c r="H82" s="13"/>
    </row>
    <row r="83" spans="1:15" x14ac:dyDescent="0.2">
      <c r="A83" s="22" t="s">
        <v>70</v>
      </c>
      <c r="B83" s="62"/>
      <c r="C83" s="62"/>
      <c r="D83" s="50"/>
      <c r="H83" s="13"/>
    </row>
    <row r="84" spans="1:15" x14ac:dyDescent="0.2">
      <c r="A84" s="20" t="s">
        <v>71</v>
      </c>
      <c r="B84" s="63">
        <v>390000</v>
      </c>
      <c r="C84" s="63">
        <v>390000</v>
      </c>
      <c r="D84" s="50"/>
      <c r="H84" s="64"/>
    </row>
    <row r="85" spans="1:15" x14ac:dyDescent="0.2">
      <c r="B85" s="62"/>
      <c r="C85" s="30"/>
      <c r="D85" s="50"/>
    </row>
    <row r="86" spans="1:15" x14ac:dyDescent="0.2">
      <c r="B86" s="62"/>
      <c r="C86" s="30"/>
      <c r="D86" s="50"/>
    </row>
    <row r="87" spans="1:15" x14ac:dyDescent="0.2">
      <c r="B87" s="62"/>
      <c r="C87" s="30"/>
      <c r="D87" s="50"/>
    </row>
    <row r="88" spans="1:15" s="23" customFormat="1" x14ac:dyDescent="0.2">
      <c r="A88" s="22"/>
      <c r="B88" s="62"/>
      <c r="C88" s="30"/>
      <c r="D88" s="50"/>
      <c r="F88"/>
      <c r="G88"/>
      <c r="H88"/>
      <c r="I88"/>
      <c r="J88"/>
      <c r="K88"/>
      <c r="L88"/>
      <c r="M88"/>
      <c r="N88"/>
      <c r="O88"/>
    </row>
    <row r="89" spans="1:15" s="23" customFormat="1" x14ac:dyDescent="0.2">
      <c r="A89" s="22"/>
      <c r="B89" s="62"/>
      <c r="C89" s="30"/>
      <c r="D89" s="50"/>
      <c r="F89"/>
      <c r="G89"/>
      <c r="H89"/>
      <c r="I89"/>
      <c r="J89"/>
      <c r="K89"/>
      <c r="L89"/>
      <c r="M89"/>
      <c r="N89"/>
      <c r="O89"/>
    </row>
    <row r="90" spans="1:15" s="23" customFormat="1" x14ac:dyDescent="0.2">
      <c r="A90" s="22"/>
      <c r="B90" s="62"/>
      <c r="C90" s="30"/>
      <c r="D90" s="50"/>
      <c r="F90"/>
      <c r="G90"/>
      <c r="H90"/>
      <c r="I90"/>
      <c r="J90"/>
      <c r="K90"/>
      <c r="L90"/>
      <c r="M90"/>
      <c r="N90"/>
      <c r="O90"/>
    </row>
    <row r="91" spans="1:15" s="23" customFormat="1" x14ac:dyDescent="0.2">
      <c r="A91" s="22"/>
      <c r="B91" s="62"/>
      <c r="C91" s="30"/>
      <c r="D91" s="50"/>
      <c r="F91"/>
      <c r="G91"/>
      <c r="H91"/>
      <c r="I91"/>
      <c r="J91"/>
      <c r="K91"/>
      <c r="L91"/>
      <c r="M91"/>
      <c r="N91"/>
      <c r="O91"/>
    </row>
    <row r="92" spans="1:15" s="23" customFormat="1" x14ac:dyDescent="0.2">
      <c r="A92" s="22"/>
      <c r="B92" s="62"/>
      <c r="C92" s="30"/>
      <c r="D92" s="50"/>
      <c r="F92"/>
      <c r="G92"/>
      <c r="H92"/>
      <c r="I92"/>
      <c r="J92"/>
      <c r="K92"/>
      <c r="L92"/>
      <c r="M92"/>
      <c r="N92"/>
      <c r="O92"/>
    </row>
    <row r="93" spans="1:15" s="23" customFormat="1" x14ac:dyDescent="0.2">
      <c r="A93" s="22"/>
      <c r="B93" s="62"/>
      <c r="C93" s="30"/>
      <c r="D93" s="50"/>
      <c r="F93"/>
      <c r="G93"/>
      <c r="H93"/>
      <c r="I93"/>
      <c r="J93"/>
      <c r="K93"/>
      <c r="L93"/>
      <c r="M93"/>
      <c r="N93"/>
      <c r="O93"/>
    </row>
    <row r="94" spans="1:15" s="23" customFormat="1" x14ac:dyDescent="0.2">
      <c r="A94" s="22"/>
      <c r="B94" s="62"/>
      <c r="C94" s="30"/>
      <c r="D94" s="50"/>
      <c r="F94"/>
      <c r="G94"/>
      <c r="H94"/>
      <c r="I94"/>
      <c r="J94"/>
      <c r="K94"/>
      <c r="L94"/>
      <c r="M94"/>
      <c r="N94"/>
      <c r="O94"/>
    </row>
  </sheetData>
  <pageMargins left="0.75" right="0.75" top="1" bottom="1" header="0.5" footer="0.5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Saldorapport</vt:lpstr>
      <vt:lpstr>Saldorapport!Utskriftsområde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Ågren</dc:creator>
  <cp:lastModifiedBy>Ågren</cp:lastModifiedBy>
  <cp:lastPrinted>2023-02-10T11:08:42Z</cp:lastPrinted>
  <dcterms:created xsi:type="dcterms:W3CDTF">2023-02-10T10:55:16Z</dcterms:created>
  <dcterms:modified xsi:type="dcterms:W3CDTF">2023-02-14T15:48:34Z</dcterms:modified>
</cp:coreProperties>
</file>